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18" activeTab="4"/>
  </bookViews>
  <sheets>
    <sheet name="Summary of Key Info" sheetId="1" r:id="rId1"/>
    <sheet name="Balance Sheet" sheetId="2" r:id="rId2"/>
    <sheet name="Income Statement" sheetId="3" r:id="rId3"/>
    <sheet name="CashFlow" sheetId="4" r:id="rId4"/>
    <sheet name="Equity" sheetId="5" r:id="rId5"/>
  </sheets>
  <definedNames>
    <definedName name="_xlnm.Print_Area" localSheetId="3">'CashFlow'!$A$1:$E$61</definedName>
  </definedNames>
  <calcPr fullCalcOnLoad="1"/>
</workbook>
</file>

<file path=xl/sharedStrings.xml><?xml version="1.0" encoding="utf-8"?>
<sst xmlns="http://schemas.openxmlformats.org/spreadsheetml/2006/main" count="196" uniqueCount="138">
  <si>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</si>
  <si>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</si>
  <si>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</si>
  <si>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</si>
  <si>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</si>
  <si>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</si>
  <si>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</si>
  <si>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</si>
  <si>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</si>
  <si>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</si>
  <si>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</si>
  <si>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Profit From Operations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</si>
  <si>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</si>
  <si>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</si>
  <si>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</si>
  <si>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</si>
  <si>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</si>
  <si>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</si>
  <si>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</si>
  <si>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</si>
  <si>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</si>
  <si>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</si>
  <si>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</si>
  <si>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</si>
  <si>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</si>
  <si>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</si>
  <si>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</si>
  <si>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</si>
  <si>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</si>
  <si>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</si>
  <si>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</si>
  <si>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</si>
  <si>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</si>
  <si>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</si>
  <si>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</si>
  <si>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</si>
  <si>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</si>
  <si>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</si>
  <si>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</si>
  <si>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</si>
  <si>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</si>
  <si>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</si>
  <si>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</si>
  <si>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</si>
  <si>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</si>
  <si>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</si>
  <si>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</si>
  <si>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</si>
  <si>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</si>
  <si>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</si>
  <si>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</si>
  <si>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</si>
  <si>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</si>
  <si>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</si>
  <si>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</si>
  <si>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</si>
  <si>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</si>
  <si>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</si>
  <si>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</si>
  <si>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</si>
  <si>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</si>
  <si>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</si>
  <si>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</si>
  <si>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</si>
  <si>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</si>
  <si>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</si>
  <si>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</si>
  <si>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</si>
  <si>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</si>
  <si>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</si>
  <si>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</si>
  <si>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</si>
  <si>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</si>
  <si>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</si>
  <si>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</si>
  <si>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</si>
  <si>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</si>
  <si>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</si>
  <si>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</si>
  <si>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</si>
  <si>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</si>
  <si>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Net Tangible Assets per share (RM)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</si>
  <si>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</si>
  <si>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</si>
  <si>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</si>
  <si>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</si>
  <si>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</si>
  <si>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</si>
  <si>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</si>
  <si>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</si>
  <si>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</si>
  <si>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</si>
  <si>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</si>
  <si>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</si>
  <si>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</si>
  <si>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</si>
  <si>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</si>
  <si>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</si>
  <si>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</si>
  <si>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</si>
  <si>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</si>
  <si>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As at 01 September 2003</t>
  </si>
  <si>
    <t>-</t>
  </si>
  <si>
    <t xml:space="preserve">The condensed Income Statements should be read in conjunction with the audited Annual Financial Statements for </t>
  </si>
  <si>
    <t>the year ended 31 August 2003.</t>
  </si>
  <si>
    <t>The Condensed Cash Flow Statement should be read in conjunction with the audited Annual Financial Statements for the year ended 31 August 2003.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</si>
  <si>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</si>
  <si>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</si>
  <si>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</si>
  <si>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</si>
  <si>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</si>
  <si>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</si>
  <si>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</si>
  <si>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</si>
  <si>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</si>
  <si>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</si>
  <si>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</si>
  <si>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5,981</t>
  </si>
  <si>
    <t>3</t>
  </si>
  <si>
    <t>5984</t>
  </si>
  <si>
    <t>184</t>
  </si>
  <si>
    <t>The Condensed Statement of Changes in Equity should be read in conjunction with the audited Annual Financial Statements for the year ended 31 August 2003.</t>
  </si>
  <si>
    <t xml:space="preserve">The Condensed Balance Sheet should be read in conjunction with the audited Annual Financial Statement for the </t>
  </si>
  <si>
    <t>year ended 31 August 2003.</t>
  </si>
  <si>
    <t>Purchase of Digital map System</t>
  </si>
  <si>
    <t>CONDENSED BALANCE SHEET AS AT 31 AUG 2004</t>
  </si>
  <si>
    <t>FOR THE QUARTER ENDED 31 AUG 2004</t>
  </si>
  <si>
    <t>Summary of Key Financial Information for the financial period ended 31 Aug 2004</t>
  </si>
  <si>
    <t>ENDED 31 AUG 2004</t>
  </si>
  <si>
    <t>As at 31 Aug 2004</t>
  </si>
  <si>
    <t>QUARTERLY REPORT - FOURTH QUARTER</t>
  </si>
  <si>
    <t xml:space="preserve">CONDENSED STATEMENT OF CHANGES IN EQUITY FOR THE FOURTH QUARTER </t>
  </si>
  <si>
    <t>CUMULATIVE QUARTER ENDED 31 AUG 2004</t>
  </si>
  <si>
    <r>
      <t>CYBERTOWERS BERHAD</t>
    </r>
    <r>
      <rPr>
        <b/>
        <sz val="8"/>
        <rFont val="Book Antiqua"/>
        <family val="1"/>
      </rPr>
      <t xml:space="preserve"> (385635-V)</t>
    </r>
  </si>
  <si>
    <t>.</t>
  </si>
  <si>
    <t>Taxatian Paid</t>
  </si>
  <si>
    <t>Cash generated from / (used in) operating activities</t>
  </si>
  <si>
    <t>Cash generated from financing activities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</si>
</sst>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</numFmts>
  <fonts count="23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Book Antiqu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" xfId="0" applyNumberFormat="1" applyFont="1" applyBorder="1" applyAlignment="1">
      <alignment vertical="center"/>
    </xf>
    <xf numFmtId="39" fontId="16" fillId="0" borderId="0" xfId="0" applyNumberFormat="1" applyFont="1" applyAlignment="1">
      <alignment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Alignment="1">
      <alignment/>
    </xf>
    <xf numFmtId="189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7" fillId="0" borderId="7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95" fontId="19" fillId="0" borderId="5" xfId="0" applyNumberFormat="1" applyFont="1" applyBorder="1" applyAlignment="1">
      <alignment horizontal="center" vertical="top" wrapText="1"/>
    </xf>
    <xf numFmtId="195" fontId="19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9" fillId="0" borderId="0" xfId="0" applyNumberFormat="1" applyFont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193" fontId="16" fillId="0" borderId="5" xfId="0" applyNumberFormat="1" applyFont="1" applyBorder="1" applyAlignment="1">
      <alignment horizontal="center"/>
    </xf>
    <xf numFmtId="193" fontId="16" fillId="0" borderId="16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7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6" xfId="0" applyNumberFormat="1" applyFont="1" applyBorder="1" applyAlignment="1">
      <alignment/>
    </xf>
    <xf numFmtId="201" fontId="16" fillId="0" borderId="18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9" xfId="0" applyNumberFormat="1" applyFont="1" applyBorder="1" applyAlignment="1">
      <alignment/>
    </xf>
    <xf numFmtId="201" fontId="16" fillId="0" borderId="20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1" xfId="0" applyNumberFormat="1" applyFont="1" applyBorder="1" applyAlignment="1">
      <alignment horizontal="center"/>
    </xf>
    <xf numFmtId="201" fontId="3" fillId="0" borderId="21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2" fillId="0" borderId="1" xfId="15" applyNumberFormat="1" applyFont="1" applyBorder="1" applyAlignment="1" quotePrefix="1">
      <alignment horizontal="center"/>
    </xf>
    <xf numFmtId="201" fontId="3" fillId="0" borderId="1" xfId="0" applyNumberFormat="1" applyFont="1" applyBorder="1" applyAlignment="1">
      <alignment horizontal="center"/>
    </xf>
    <xf numFmtId="201" fontId="3" fillId="0" borderId="22" xfId="0" applyNumberFormat="1" applyFont="1" applyBorder="1" applyAlignment="1">
      <alignment horizontal="center"/>
    </xf>
    <xf numFmtId="43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8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5">
      <selection activeCell="F33" sqref="F33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FOURTH QUARTER</v>
      </c>
    </row>
    <row r="3" ht="15">
      <c r="B3" s="35"/>
    </row>
    <row r="4" spans="1:6" ht="15">
      <c r="A4" s="36"/>
      <c r="B4" s="37" t="s">
        <v>59</v>
      </c>
      <c r="C4" s="38"/>
      <c r="D4" s="38"/>
      <c r="E4" s="38"/>
      <c r="F4" s="39"/>
    </row>
    <row r="5" spans="1:6" ht="13.5">
      <c r="A5" s="40"/>
      <c r="B5" s="196" t="s">
        <v>127</v>
      </c>
      <c r="C5" s="196"/>
      <c r="D5" s="196"/>
      <c r="E5" s="196"/>
      <c r="F5" s="197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188" t="s">
        <v>6</v>
      </c>
      <c r="D7" s="189"/>
      <c r="E7" s="188" t="s">
        <v>7</v>
      </c>
      <c r="F7" s="189"/>
    </row>
    <row r="8" spans="1:6" s="46" customFormat="1" ht="42.75">
      <c r="A8" s="47"/>
      <c r="B8" s="48"/>
      <c r="C8" s="49" t="s">
        <v>70</v>
      </c>
      <c r="D8" s="50" t="s">
        <v>71</v>
      </c>
      <c r="E8" s="49" t="s">
        <v>72</v>
      </c>
      <c r="F8" s="50" t="s">
        <v>73</v>
      </c>
    </row>
    <row r="9" spans="1:6" s="85" customFormat="1" ht="15">
      <c r="A9" s="81"/>
      <c r="B9" s="82"/>
      <c r="C9" s="83">
        <f>'Balance Sheet'!C7</f>
        <v>38230</v>
      </c>
      <c r="D9" s="84">
        <f>'Income Statement'!D8</f>
        <v>37864</v>
      </c>
      <c r="E9" s="83">
        <f>C9</f>
        <v>38230</v>
      </c>
      <c r="F9" s="84">
        <f>D9</f>
        <v>37864</v>
      </c>
    </row>
    <row r="10" spans="1:6" s="85" customFormat="1" ht="15">
      <c r="A10" s="86"/>
      <c r="B10" s="87"/>
      <c r="C10" s="88" t="s">
        <v>5</v>
      </c>
      <c r="D10" s="89" t="s">
        <v>5</v>
      </c>
      <c r="E10" s="88" t="s">
        <v>5</v>
      </c>
      <c r="F10" s="89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91</v>
      </c>
      <c r="B12" s="57" t="s">
        <v>1</v>
      </c>
      <c r="C12" s="58">
        <f>'Income Statement'!C11</f>
        <v>839</v>
      </c>
      <c r="D12" s="59">
        <f>'Income Statement'!D11</f>
        <v>859</v>
      </c>
      <c r="E12" s="58">
        <f>'Income Statement'!E11</f>
        <v>3731</v>
      </c>
      <c r="F12" s="58">
        <f>'Income Statement'!F11</f>
        <v>4796</v>
      </c>
    </row>
    <row r="13" spans="1:6" s="53" customFormat="1" ht="13.5">
      <c r="A13" s="56" t="s">
        <v>92</v>
      </c>
      <c r="B13" s="57" t="s">
        <v>60</v>
      </c>
      <c r="C13" s="58">
        <f>'Income Statement'!C18</f>
        <v>143</v>
      </c>
      <c r="D13" s="59">
        <f>'Income Statement'!D18</f>
        <v>213</v>
      </c>
      <c r="E13" s="58">
        <f>'Income Statement'!E18</f>
        <v>833</v>
      </c>
      <c r="F13" s="58">
        <f>'Income Statement'!F18</f>
        <v>1308</v>
      </c>
    </row>
    <row r="14" spans="1:6" s="53" customFormat="1" ht="12.75" customHeight="1">
      <c r="A14" s="56" t="s">
        <v>93</v>
      </c>
      <c r="B14" s="198" t="s">
        <v>61</v>
      </c>
      <c r="C14" s="199">
        <f>'Income Statement'!C20</f>
        <v>129</v>
      </c>
      <c r="D14" s="199">
        <f>'Income Statement'!D20</f>
        <v>213</v>
      </c>
      <c r="E14" s="199">
        <f>'Income Statement'!E20</f>
        <v>807</v>
      </c>
      <c r="F14" s="199">
        <f>'Income Statement'!F20</f>
        <v>1308</v>
      </c>
    </row>
    <row r="15" spans="1:6" s="53" customFormat="1" ht="12.75" customHeight="1">
      <c r="A15" s="56"/>
      <c r="B15" s="198"/>
      <c r="C15" s="199"/>
      <c r="D15" s="199"/>
      <c r="E15" s="199"/>
      <c r="F15" s="199"/>
    </row>
    <row r="16" spans="1:6" s="53" customFormat="1" ht="13.5">
      <c r="A16" s="56" t="s">
        <v>94</v>
      </c>
      <c r="B16" s="57" t="s">
        <v>62</v>
      </c>
      <c r="C16" s="58">
        <f>'Income Statement'!C22</f>
        <v>129</v>
      </c>
      <c r="D16" s="60">
        <f>'Income Statement'!D22</f>
        <v>213</v>
      </c>
      <c r="E16" s="58">
        <f>'Income Statement'!E22</f>
        <v>807</v>
      </c>
      <c r="F16" s="58">
        <f>'Income Statement'!F22</f>
        <v>1308</v>
      </c>
    </row>
    <row r="17" spans="1:6" s="53" customFormat="1" ht="12.75" customHeight="1">
      <c r="A17" s="56" t="s">
        <v>95</v>
      </c>
      <c r="B17" s="195" t="s">
        <v>63</v>
      </c>
      <c r="C17" s="187">
        <f>'Income Statement'!C24</f>
        <v>0.129</v>
      </c>
      <c r="D17" s="187">
        <f>'Income Statement'!D24</f>
        <v>0.213</v>
      </c>
      <c r="E17" s="187">
        <f>'Income Statement'!E24</f>
        <v>0.807</v>
      </c>
      <c r="F17" s="190">
        <f>'Income Statement'!F24</f>
        <v>1.308</v>
      </c>
    </row>
    <row r="18" spans="1:6" s="53" customFormat="1" ht="12.75" customHeight="1">
      <c r="A18" s="56"/>
      <c r="B18" s="195"/>
      <c r="C18" s="187"/>
      <c r="D18" s="187"/>
      <c r="E18" s="187"/>
      <c r="F18" s="190"/>
    </row>
    <row r="19" spans="1:6" s="53" customFormat="1" ht="13.5">
      <c r="A19" s="56" t="s">
        <v>96</v>
      </c>
      <c r="B19" s="57" t="s">
        <v>64</v>
      </c>
      <c r="C19" s="58">
        <v>0</v>
      </c>
      <c r="D19" s="59" t="s">
        <v>102</v>
      </c>
      <c r="E19" s="58">
        <v>0</v>
      </c>
      <c r="F19" s="61" t="s">
        <v>102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193" t="s">
        <v>65</v>
      </c>
      <c r="D21" s="194"/>
      <c r="E21" s="193" t="s">
        <v>66</v>
      </c>
      <c r="F21" s="194"/>
    </row>
    <row r="22" spans="1:6" s="73" customFormat="1" ht="13.5">
      <c r="A22" s="70"/>
      <c r="B22" s="57"/>
      <c r="C22" s="71"/>
      <c r="D22" s="72"/>
      <c r="E22" s="71"/>
      <c r="F22" s="72"/>
    </row>
    <row r="23" spans="1:6" s="76" customFormat="1" ht="34.5" customHeight="1">
      <c r="A23" s="74" t="s">
        <v>97</v>
      </c>
      <c r="B23" s="75" t="s">
        <v>90</v>
      </c>
      <c r="C23" s="191">
        <f>'Balance Sheet'!C42</f>
        <v>0.09752</v>
      </c>
      <c r="D23" s="192"/>
      <c r="E23" s="191">
        <f>'Balance Sheet'!E42</f>
        <v>0.10321</v>
      </c>
      <c r="F23" s="192"/>
    </row>
    <row r="26" spans="1:6" ht="15">
      <c r="A26" s="36"/>
      <c r="B26" s="37" t="s">
        <v>67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188" t="s">
        <v>6</v>
      </c>
      <c r="D28" s="189"/>
      <c r="E28" s="188" t="s">
        <v>7</v>
      </c>
      <c r="F28" s="189"/>
    </row>
    <row r="29" spans="1:6" ht="42.75">
      <c r="A29" s="47"/>
      <c r="B29" s="48"/>
      <c r="C29" s="49" t="s">
        <v>70</v>
      </c>
      <c r="D29" s="50" t="s">
        <v>71</v>
      </c>
      <c r="E29" s="49" t="s">
        <v>72</v>
      </c>
      <c r="F29" s="50" t="s">
        <v>73</v>
      </c>
    </row>
    <row r="30" spans="1:6" ht="14.25">
      <c r="A30" s="81"/>
      <c r="B30" s="82"/>
      <c r="C30" s="90">
        <f>C9</f>
        <v>38230</v>
      </c>
      <c r="D30" s="91">
        <f>D9</f>
        <v>37864</v>
      </c>
      <c r="E30" s="90">
        <f>E9</f>
        <v>38230</v>
      </c>
      <c r="F30" s="91">
        <f>F9</f>
        <v>37864</v>
      </c>
    </row>
    <row r="31" spans="1:6" ht="13.5">
      <c r="A31" s="86"/>
      <c r="B31" s="87"/>
      <c r="C31" s="92" t="s">
        <v>5</v>
      </c>
      <c r="D31" s="93" t="s">
        <v>5</v>
      </c>
      <c r="E31" s="92" t="s">
        <v>5</v>
      </c>
      <c r="F31" s="93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91</v>
      </c>
      <c r="B33" s="57" t="s">
        <v>98</v>
      </c>
      <c r="C33" s="58">
        <f>+'Income Statement'!C15</f>
        <v>97</v>
      </c>
      <c r="D33" s="59">
        <f>'Income Statement'!D22</f>
        <v>213</v>
      </c>
      <c r="E33" s="58">
        <f>+'Income Statement'!E15</f>
        <v>754</v>
      </c>
      <c r="F33" s="61">
        <f>'Income Statement'!F22</f>
        <v>1308</v>
      </c>
    </row>
    <row r="34" spans="1:6" s="53" customFormat="1" ht="13.5">
      <c r="A34" s="56" t="s">
        <v>92</v>
      </c>
      <c r="B34" s="57" t="s">
        <v>68</v>
      </c>
      <c r="C34" s="58">
        <f>+'Income Statement'!C16</f>
        <v>46</v>
      </c>
      <c r="D34" s="59" t="s">
        <v>102</v>
      </c>
      <c r="E34" s="58">
        <f>+'Income Statement'!E16</f>
        <v>79</v>
      </c>
      <c r="F34" s="61" t="s">
        <v>102</v>
      </c>
    </row>
    <row r="35" spans="1:6" s="53" customFormat="1" ht="13.5">
      <c r="A35" s="56" t="s">
        <v>93</v>
      </c>
      <c r="B35" s="77" t="s">
        <v>69</v>
      </c>
      <c r="C35" s="58">
        <f>CashFlow!C18/1000</f>
        <v>0</v>
      </c>
      <c r="D35" s="61" t="s">
        <v>102</v>
      </c>
      <c r="E35" s="58">
        <f>C35</f>
        <v>0</v>
      </c>
      <c r="F35" s="61" t="s">
        <v>102</v>
      </c>
    </row>
    <row r="36" spans="1:6" s="53" customFormat="1" ht="13.5">
      <c r="A36" s="62"/>
      <c r="B36" s="63"/>
      <c r="C36" s="78"/>
      <c r="D36" s="79"/>
      <c r="E36" s="78"/>
      <c r="F36" s="80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9">
      <selection activeCell="C27" sqref="C27"/>
    </sheetView>
  </sheetViews>
  <sheetFormatPr defaultColWidth="9.33203125" defaultRowHeight="11.25"/>
  <cols>
    <col min="1" max="1" width="5.83203125" style="96" customWidth="1"/>
    <col min="2" max="2" width="53.16015625" style="96" customWidth="1"/>
    <col min="3" max="3" width="26.83203125" style="96" customWidth="1"/>
    <col min="4" max="4" width="1.83203125" style="97" customWidth="1"/>
    <col min="5" max="5" width="26.83203125" style="96" customWidth="1"/>
    <col min="6" max="6" width="22.5" style="96" customWidth="1"/>
    <col min="7" max="16384" width="9.33203125" style="96" customWidth="1"/>
  </cols>
  <sheetData>
    <row r="1" spans="1:2" ht="15.75">
      <c r="A1" s="94" t="s">
        <v>0</v>
      </c>
      <c r="B1" s="95"/>
    </row>
    <row r="2" spans="1:2" ht="15.75">
      <c r="A2" s="94" t="s">
        <v>130</v>
      </c>
      <c r="B2" s="98"/>
    </row>
    <row r="3" spans="1:2" ht="14.25">
      <c r="A3" s="95"/>
      <c r="B3" s="95"/>
    </row>
    <row r="4" spans="1:2" ht="12.75">
      <c r="A4" s="98" t="s">
        <v>125</v>
      </c>
      <c r="B4" s="98"/>
    </row>
    <row r="6" spans="3:6" s="99" customFormat="1" ht="25.5">
      <c r="C6" s="100" t="s">
        <v>65</v>
      </c>
      <c r="D6" s="101"/>
      <c r="E6" s="100" t="s">
        <v>66</v>
      </c>
      <c r="F6" s="101"/>
    </row>
    <row r="7" spans="3:6" s="99" customFormat="1" ht="12.75">
      <c r="C7" s="102">
        <v>38230</v>
      </c>
      <c r="D7" s="103"/>
      <c r="E7" s="104">
        <v>37864</v>
      </c>
      <c r="F7" s="101"/>
    </row>
    <row r="8" spans="3:6" s="99" customFormat="1" ht="12.75">
      <c r="C8" s="100" t="s">
        <v>5</v>
      </c>
      <c r="D8" s="101"/>
      <c r="E8" s="100" t="s">
        <v>5</v>
      </c>
      <c r="F8" s="101"/>
    </row>
    <row r="9" spans="3:6" s="99" customFormat="1" ht="12.75">
      <c r="C9" s="105" t="s">
        <v>19</v>
      </c>
      <c r="D9" s="101"/>
      <c r="E9" s="105" t="s">
        <v>74</v>
      </c>
      <c r="F9" s="101"/>
    </row>
    <row r="10" ht="12.75">
      <c r="F10" s="97"/>
    </row>
    <row r="11" spans="1:6" ht="12.75">
      <c r="A11" s="96" t="s">
        <v>20</v>
      </c>
      <c r="C11" s="106">
        <v>2406</v>
      </c>
      <c r="D11" s="107"/>
      <c r="E11" s="106">
        <v>2776</v>
      </c>
      <c r="F11" s="107"/>
    </row>
    <row r="12" spans="1:6" ht="12.75">
      <c r="A12" s="96" t="s">
        <v>21</v>
      </c>
      <c r="C12" s="106">
        <v>4576</v>
      </c>
      <c r="D12" s="107"/>
      <c r="E12" s="106">
        <v>3200</v>
      </c>
      <c r="F12" s="107"/>
    </row>
    <row r="13" spans="3:6" ht="12.75">
      <c r="C13" s="106"/>
      <c r="D13" s="107"/>
      <c r="E13" s="106"/>
      <c r="F13" s="107"/>
    </row>
    <row r="14" spans="1:6" ht="12.75">
      <c r="A14" s="108" t="s">
        <v>22</v>
      </c>
      <c r="C14" s="106"/>
      <c r="D14" s="107"/>
      <c r="E14" s="106"/>
      <c r="F14" s="107"/>
    </row>
    <row r="15" spans="2:6" ht="12.75">
      <c r="B15" s="96" t="s">
        <v>40</v>
      </c>
      <c r="C15" s="106">
        <v>1380</v>
      </c>
      <c r="D15" s="107"/>
      <c r="E15" s="106">
        <v>1794</v>
      </c>
      <c r="F15" s="107"/>
    </row>
    <row r="16" spans="1:6" ht="12.75">
      <c r="A16" s="96" t="s">
        <v>23</v>
      </c>
      <c r="B16" s="96" t="s">
        <v>76</v>
      </c>
      <c r="C16" s="106">
        <v>795</v>
      </c>
      <c r="D16" s="107"/>
      <c r="E16" s="106">
        <v>290</v>
      </c>
      <c r="F16" s="107"/>
    </row>
    <row r="17" spans="1:6" ht="12.75">
      <c r="A17" s="96" t="s">
        <v>24</v>
      </c>
      <c r="B17" s="96" t="s">
        <v>3</v>
      </c>
      <c r="C17" s="106">
        <v>5063</v>
      </c>
      <c r="D17" s="107"/>
      <c r="E17" s="106">
        <v>5984</v>
      </c>
      <c r="F17" s="107"/>
    </row>
    <row r="18" spans="1:6" ht="12.75">
      <c r="A18" s="96" t="s">
        <v>25</v>
      </c>
      <c r="B18" s="96" t="s">
        <v>77</v>
      </c>
      <c r="C18" s="107">
        <v>239</v>
      </c>
      <c r="D18" s="107"/>
      <c r="E18" s="107">
        <v>28</v>
      </c>
      <c r="F18" s="107"/>
    </row>
    <row r="19" spans="3:6" ht="9.75" customHeight="1">
      <c r="C19" s="109"/>
      <c r="D19" s="107"/>
      <c r="E19" s="109"/>
      <c r="F19" s="107"/>
    </row>
    <row r="20" spans="2:6" s="110" customFormat="1" ht="19.5" customHeight="1">
      <c r="B20" s="111" t="s">
        <v>82</v>
      </c>
      <c r="C20" s="112">
        <f>SUM(C15:C18)</f>
        <v>7477</v>
      </c>
      <c r="D20" s="113"/>
      <c r="E20" s="112">
        <v>8096</v>
      </c>
      <c r="F20" s="113"/>
    </row>
    <row r="21" spans="3:6" ht="12.75">
      <c r="C21" s="106"/>
      <c r="D21" s="107"/>
      <c r="E21" s="106"/>
      <c r="F21" s="107"/>
    </row>
    <row r="22" spans="1:6" ht="12.75">
      <c r="A22" s="108" t="s">
        <v>26</v>
      </c>
      <c r="C22" s="106"/>
      <c r="D22" s="107"/>
      <c r="E22" s="106"/>
      <c r="F22" s="107"/>
    </row>
    <row r="23" spans="1:6" ht="12.75">
      <c r="A23" s="96" t="s">
        <v>27</v>
      </c>
      <c r="B23" s="96" t="s">
        <v>78</v>
      </c>
      <c r="C23" s="106">
        <v>2</v>
      </c>
      <c r="D23" s="107"/>
      <c r="E23" s="106">
        <v>9</v>
      </c>
      <c r="F23" s="107"/>
    </row>
    <row r="24" spans="2:6" ht="12.75">
      <c r="B24" s="96" t="s">
        <v>79</v>
      </c>
      <c r="C24" s="106">
        <v>19</v>
      </c>
      <c r="D24" s="107"/>
      <c r="E24" s="106">
        <v>190</v>
      </c>
      <c r="F24" s="107"/>
    </row>
    <row r="25" spans="1:6" ht="12.75">
      <c r="A25" s="96" t="s">
        <v>75</v>
      </c>
      <c r="B25" s="96" t="s">
        <v>80</v>
      </c>
      <c r="C25" s="107">
        <v>110</v>
      </c>
      <c r="D25" s="107"/>
      <c r="E25" s="107">
        <v>352</v>
      </c>
      <c r="F25" s="107"/>
    </row>
    <row r="26" spans="3:6" ht="9.75" customHeight="1">
      <c r="C26" s="109"/>
      <c r="D26" s="107"/>
      <c r="E26" s="109"/>
      <c r="F26" s="107"/>
    </row>
    <row r="27" spans="2:6" s="110" customFormat="1" ht="19.5" customHeight="1">
      <c r="B27" s="111" t="s">
        <v>83</v>
      </c>
      <c r="C27" s="112">
        <f>SUM(C23:C26)</f>
        <v>131</v>
      </c>
      <c r="D27" s="113"/>
      <c r="E27" s="112">
        <f>SUM(E23:E25)</f>
        <v>551</v>
      </c>
      <c r="F27" s="113"/>
    </row>
    <row r="28" spans="3:6" ht="12.75">
      <c r="C28" s="106"/>
      <c r="D28" s="107"/>
      <c r="E28" s="106"/>
      <c r="F28" s="107"/>
    </row>
    <row r="29" spans="1:6" ht="12.75">
      <c r="A29" s="96" t="s">
        <v>28</v>
      </c>
      <c r="C29" s="106">
        <f>C20-C27</f>
        <v>7346</v>
      </c>
      <c r="D29" s="107"/>
      <c r="E29" s="106">
        <f>E20-E27</f>
        <v>7545</v>
      </c>
      <c r="F29" s="107"/>
    </row>
    <row r="30" spans="3:6" ht="9.75" customHeight="1">
      <c r="C30" s="106"/>
      <c r="D30" s="107"/>
      <c r="E30" s="106"/>
      <c r="F30" s="107"/>
    </row>
    <row r="31" spans="3:6" s="110" customFormat="1" ht="19.5" customHeight="1" thickBot="1">
      <c r="C31" s="114">
        <f>+C11+C12+C29</f>
        <v>14328</v>
      </c>
      <c r="D31" s="113"/>
      <c r="E31" s="114">
        <f>E11+E12+E29</f>
        <v>13521</v>
      </c>
      <c r="F31" s="113"/>
    </row>
    <row r="32" spans="3:6" ht="13.5" thickTop="1">
      <c r="C32" s="106"/>
      <c r="D32" s="107"/>
      <c r="E32" s="106"/>
      <c r="F32" s="107"/>
    </row>
    <row r="33" spans="1:6" ht="12.75">
      <c r="A33" s="96" t="s">
        <v>29</v>
      </c>
      <c r="C33" s="106">
        <v>10000</v>
      </c>
      <c r="D33" s="107"/>
      <c r="E33" s="106">
        <v>10000</v>
      </c>
      <c r="F33" s="107"/>
    </row>
    <row r="34" spans="1:6" ht="12.75">
      <c r="A34" s="96" t="s">
        <v>30</v>
      </c>
      <c r="C34" s="106">
        <v>2032</v>
      </c>
      <c r="D34" s="107"/>
      <c r="E34" s="106">
        <v>2032</v>
      </c>
      <c r="F34" s="107"/>
    </row>
    <row r="35" spans="1:6" ht="12.75">
      <c r="A35" s="96" t="s">
        <v>31</v>
      </c>
      <c r="B35" s="97"/>
      <c r="C35" s="107">
        <v>2296</v>
      </c>
      <c r="D35" s="107"/>
      <c r="E35" s="107">
        <v>1489</v>
      </c>
      <c r="F35" s="107"/>
    </row>
    <row r="36" spans="3:6" ht="9.75" customHeight="1">
      <c r="C36" s="109"/>
      <c r="D36" s="107"/>
      <c r="E36" s="109"/>
      <c r="F36" s="107"/>
    </row>
    <row r="37" spans="1:6" s="110" customFormat="1" ht="19.5" customHeight="1">
      <c r="A37" s="110" t="s">
        <v>32</v>
      </c>
      <c r="C37" s="113">
        <f>SUM(C33:C35)</f>
        <v>14328</v>
      </c>
      <c r="D37" s="113"/>
      <c r="E37" s="113">
        <f>SUM(E33:E35)</f>
        <v>13521</v>
      </c>
      <c r="F37" s="113"/>
    </row>
    <row r="38" spans="1:6" ht="12.75">
      <c r="A38" s="96" t="s">
        <v>33</v>
      </c>
      <c r="C38" s="106">
        <v>0</v>
      </c>
      <c r="D38" s="107"/>
      <c r="E38" s="106">
        <v>0</v>
      </c>
      <c r="F38" s="107"/>
    </row>
    <row r="39" spans="3:6" ht="9.75" customHeight="1">
      <c r="C39" s="106"/>
      <c r="D39" s="107"/>
      <c r="E39" s="106"/>
      <c r="F39" s="107"/>
    </row>
    <row r="40" spans="3:6" s="110" customFormat="1" ht="19.5" customHeight="1" thickBot="1">
      <c r="C40" s="114">
        <f>C37+C38</f>
        <v>14328</v>
      </c>
      <c r="D40" s="113"/>
      <c r="E40" s="114">
        <f>E37+E38</f>
        <v>13521</v>
      </c>
      <c r="F40" s="113"/>
    </row>
    <row r="41" spans="3:6" ht="13.5" thickTop="1">
      <c r="C41" s="106"/>
      <c r="D41" s="107"/>
      <c r="E41" s="106"/>
      <c r="F41" s="107"/>
    </row>
    <row r="42" spans="1:6" ht="12.75">
      <c r="A42" s="96" t="s">
        <v>81</v>
      </c>
      <c r="C42" s="115">
        <f>+(C31-C12)/(C33*10)</f>
        <v>0.09752</v>
      </c>
      <c r="D42" s="116"/>
      <c r="E42" s="115">
        <f>+(E31-E12)/(E33*10)</f>
        <v>0.10321</v>
      </c>
      <c r="F42" s="116"/>
    </row>
    <row r="43" spans="3:6" ht="12.75">
      <c r="C43" s="117"/>
      <c r="D43" s="118"/>
      <c r="E43" s="117"/>
      <c r="F43" s="118"/>
    </row>
    <row r="46" spans="1:7" ht="12.75">
      <c r="A46" s="119"/>
      <c r="B46" s="119"/>
      <c r="C46" s="119"/>
      <c r="D46" s="119"/>
      <c r="E46" s="119"/>
      <c r="F46" s="119"/>
      <c r="G46" s="120"/>
    </row>
    <row r="47" ht="12.75">
      <c r="A47" s="96" t="s">
        <v>122</v>
      </c>
    </row>
    <row r="48" ht="12.75">
      <c r="A48" s="121" t="s">
        <v>123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.83203125" style="122" customWidth="1"/>
    <col min="2" max="2" width="30" style="122" customWidth="1"/>
    <col min="3" max="6" width="20.83203125" style="122" customWidth="1"/>
    <col min="7" max="16384" width="9.33203125" style="122" customWidth="1"/>
  </cols>
  <sheetData>
    <row r="1" spans="1:2" ht="15.75">
      <c r="A1" s="94" t="s">
        <v>0</v>
      </c>
      <c r="B1" s="95"/>
    </row>
    <row r="2" spans="1:2" ht="15.75">
      <c r="A2" s="94" t="str">
        <f>'Balance Sheet'!A2</f>
        <v>QUARTERLY REPORT - FOURTH QUARTER</v>
      </c>
      <c r="B2" s="98"/>
    </row>
    <row r="3" spans="1:2" ht="14.25">
      <c r="A3" s="95"/>
      <c r="B3" s="95"/>
    </row>
    <row r="4" spans="1:2" ht="12.75">
      <c r="A4" s="98" t="s">
        <v>107</v>
      </c>
      <c r="B4" s="98"/>
    </row>
    <row r="5" spans="1:6" ht="12.75">
      <c r="A5" s="123" t="s">
        <v>126</v>
      </c>
      <c r="B5" s="123"/>
      <c r="C5" s="124"/>
      <c r="D5" s="124"/>
      <c r="E5" s="124"/>
      <c r="F5" s="124"/>
    </row>
    <row r="6" spans="1:6" ht="12">
      <c r="A6" s="125"/>
      <c r="B6" s="126"/>
      <c r="C6" s="200" t="s">
        <v>6</v>
      </c>
      <c r="D6" s="201"/>
      <c r="E6" s="200" t="s">
        <v>7</v>
      </c>
      <c r="F6" s="201"/>
    </row>
    <row r="7" spans="1:6" s="131" customFormat="1" ht="36">
      <c r="A7" s="127"/>
      <c r="B7" s="128"/>
      <c r="C7" s="129" t="s">
        <v>70</v>
      </c>
      <c r="D7" s="130" t="s">
        <v>71</v>
      </c>
      <c r="E7" s="129" t="s">
        <v>72</v>
      </c>
      <c r="F7" s="130" t="s">
        <v>73</v>
      </c>
    </row>
    <row r="8" spans="1:6" s="136" customFormat="1" ht="12.75">
      <c r="A8" s="132"/>
      <c r="B8" s="133"/>
      <c r="C8" s="134">
        <v>38230</v>
      </c>
      <c r="D8" s="135">
        <v>37864</v>
      </c>
      <c r="E8" s="134">
        <f>C8</f>
        <v>38230</v>
      </c>
      <c r="F8" s="135">
        <f>D8</f>
        <v>37864</v>
      </c>
    </row>
    <row r="9" spans="1:6" s="141" customFormat="1" ht="12.75">
      <c r="A9" s="137"/>
      <c r="B9" s="138"/>
      <c r="C9" s="139" t="s">
        <v>5</v>
      </c>
      <c r="D9" s="140" t="s">
        <v>5</v>
      </c>
      <c r="E9" s="139" t="s">
        <v>5</v>
      </c>
      <c r="F9" s="140" t="s">
        <v>5</v>
      </c>
    </row>
    <row r="10" spans="1:6" ht="12.75">
      <c r="A10" s="142"/>
      <c r="B10" s="97"/>
      <c r="C10" s="143"/>
      <c r="D10" s="144"/>
      <c r="E10" s="143"/>
      <c r="F10" s="144"/>
    </row>
    <row r="11" spans="1:6" ht="12.75">
      <c r="A11" s="142"/>
      <c r="B11" s="97" t="s">
        <v>1</v>
      </c>
      <c r="C11" s="156">
        <v>839</v>
      </c>
      <c r="D11" s="157">
        <v>859</v>
      </c>
      <c r="E11" s="158">
        <v>3731</v>
      </c>
      <c r="F11" s="159">
        <v>4796</v>
      </c>
    </row>
    <row r="12" spans="1:6" ht="12.75">
      <c r="A12" s="142"/>
      <c r="B12" s="97" t="s">
        <v>8</v>
      </c>
      <c r="C12" s="160">
        <v>-308</v>
      </c>
      <c r="D12" s="161">
        <v>-289</v>
      </c>
      <c r="E12" s="154">
        <v>-1252</v>
      </c>
      <c r="F12" s="162">
        <v>-2049</v>
      </c>
    </row>
    <row r="13" spans="1:6" ht="12.75">
      <c r="A13" s="142"/>
      <c r="B13" s="97" t="s">
        <v>9</v>
      </c>
      <c r="C13" s="155">
        <f>C11+C12</f>
        <v>531</v>
      </c>
      <c r="D13" s="163">
        <f>SUM(D11:D12)</f>
        <v>570</v>
      </c>
      <c r="E13" s="155">
        <f>E11+E12</f>
        <v>2479</v>
      </c>
      <c r="F13" s="163">
        <f>SUM(F11:F12)</f>
        <v>2747</v>
      </c>
    </row>
    <row r="14" spans="1:6" ht="12.75">
      <c r="A14" s="142"/>
      <c r="B14" s="97" t="s">
        <v>10</v>
      </c>
      <c r="C14" s="154">
        <v>-434</v>
      </c>
      <c r="D14" s="164">
        <v>-371</v>
      </c>
      <c r="E14" s="154">
        <v>-1725</v>
      </c>
      <c r="F14" s="162">
        <v>-1453</v>
      </c>
    </row>
    <row r="15" spans="1:6" ht="12.75">
      <c r="A15" s="142"/>
      <c r="B15" s="97" t="s">
        <v>11</v>
      </c>
      <c r="C15" s="158">
        <f>C13+C14</f>
        <v>97</v>
      </c>
      <c r="D15" s="165">
        <f>SUM(D13:D14)</f>
        <v>199</v>
      </c>
      <c r="E15" s="158">
        <f>E13+E14</f>
        <v>754</v>
      </c>
      <c r="F15" s="165">
        <f>SUM(F13:F14)</f>
        <v>1294</v>
      </c>
    </row>
    <row r="16" spans="1:6" ht="12.75">
      <c r="A16" s="142"/>
      <c r="B16" s="97" t="s">
        <v>12</v>
      </c>
      <c r="C16" s="158">
        <v>46</v>
      </c>
      <c r="D16" s="165">
        <v>14</v>
      </c>
      <c r="E16" s="158">
        <v>79</v>
      </c>
      <c r="F16" s="165">
        <v>14</v>
      </c>
    </row>
    <row r="17" spans="1:6" ht="12.75">
      <c r="A17" s="142"/>
      <c r="B17" s="97" t="s">
        <v>13</v>
      </c>
      <c r="C17" s="154">
        <v>0</v>
      </c>
      <c r="D17" s="162" t="s">
        <v>102</v>
      </c>
      <c r="E17" s="154">
        <v>0</v>
      </c>
      <c r="F17" s="162" t="s">
        <v>102</v>
      </c>
    </row>
    <row r="18" spans="1:6" ht="12.75">
      <c r="A18" s="142"/>
      <c r="B18" s="97" t="s">
        <v>14</v>
      </c>
      <c r="C18" s="158">
        <f>SUM(C15:C17)</f>
        <v>143</v>
      </c>
      <c r="D18" s="165">
        <f>SUM(D15:D17)</f>
        <v>213</v>
      </c>
      <c r="E18" s="158">
        <f>SUM(E15:E17)</f>
        <v>833</v>
      </c>
      <c r="F18" s="165">
        <f>SUM(F15:F17)</f>
        <v>1308</v>
      </c>
    </row>
    <row r="19" spans="1:6" ht="12.75">
      <c r="A19" s="142"/>
      <c r="B19" s="97" t="s">
        <v>4</v>
      </c>
      <c r="C19" s="154">
        <v>-14</v>
      </c>
      <c r="D19" s="162" t="s">
        <v>102</v>
      </c>
      <c r="E19" s="154">
        <v>-26</v>
      </c>
      <c r="F19" s="162" t="s">
        <v>102</v>
      </c>
    </row>
    <row r="20" spans="1:6" ht="12.75">
      <c r="A20" s="142"/>
      <c r="B20" s="97" t="s">
        <v>15</v>
      </c>
      <c r="C20" s="158">
        <f>C18+C19</f>
        <v>129</v>
      </c>
      <c r="D20" s="165">
        <f>SUM(D18:D19)</f>
        <v>213</v>
      </c>
      <c r="E20" s="158">
        <f>E18+E19</f>
        <v>807</v>
      </c>
      <c r="F20" s="165">
        <f>SUM(F18:F19)</f>
        <v>1308</v>
      </c>
    </row>
    <row r="21" spans="1:6" ht="12.75">
      <c r="A21" s="142"/>
      <c r="B21" s="97" t="s">
        <v>16</v>
      </c>
      <c r="C21" s="158">
        <v>0</v>
      </c>
      <c r="D21" s="165" t="s">
        <v>102</v>
      </c>
      <c r="E21" s="158">
        <v>0</v>
      </c>
      <c r="F21" s="165" t="s">
        <v>102</v>
      </c>
    </row>
    <row r="22" spans="1:6" ht="13.5" thickBot="1">
      <c r="A22" s="142"/>
      <c r="B22" s="97" t="s">
        <v>17</v>
      </c>
      <c r="C22" s="166">
        <f>C20+C21</f>
        <v>129</v>
      </c>
      <c r="D22" s="167">
        <f>SUM(D20:D21)</f>
        <v>213</v>
      </c>
      <c r="E22" s="166">
        <f>E20+E21</f>
        <v>807</v>
      </c>
      <c r="F22" s="167">
        <f>SUM(F20:F21)</f>
        <v>1308</v>
      </c>
    </row>
    <row r="23" spans="1:6" ht="13.5" thickTop="1">
      <c r="A23" s="142"/>
      <c r="B23" s="97"/>
      <c r="C23" s="143"/>
      <c r="D23" s="145"/>
      <c r="E23" s="143"/>
      <c r="F23" s="144"/>
    </row>
    <row r="24" spans="1:6" ht="12.75">
      <c r="A24" s="142"/>
      <c r="B24" s="97" t="s">
        <v>18</v>
      </c>
      <c r="C24" s="146">
        <f>+C22/100000*100</f>
        <v>0.129</v>
      </c>
      <c r="D24" s="147">
        <f>D22/100000*100</f>
        <v>0.213</v>
      </c>
      <c r="E24" s="146">
        <f>+E22/100000*100</f>
        <v>0.807</v>
      </c>
      <c r="F24" s="147">
        <f>F22/100000*100</f>
        <v>1.308</v>
      </c>
    </row>
    <row r="25" spans="1:6" ht="12.75">
      <c r="A25" s="142"/>
      <c r="B25" s="97" t="s">
        <v>99</v>
      </c>
      <c r="C25" s="148" t="s">
        <v>2</v>
      </c>
      <c r="D25" s="149" t="s">
        <v>2</v>
      </c>
      <c r="E25" s="148" t="s">
        <v>2</v>
      </c>
      <c r="F25" s="149" t="s">
        <v>2</v>
      </c>
    </row>
    <row r="26" spans="1:6" ht="12.75">
      <c r="A26" s="150"/>
      <c r="B26" s="151"/>
      <c r="C26" s="152"/>
      <c r="D26" s="153"/>
      <c r="E26" s="152"/>
      <c r="F26" s="153"/>
    </row>
    <row r="27" spans="1:6" ht="12.75">
      <c r="A27" s="97"/>
      <c r="B27" s="97"/>
      <c r="C27" s="97"/>
      <c r="D27" s="97"/>
      <c r="E27" s="97"/>
      <c r="F27" s="97"/>
    </row>
    <row r="28" spans="1:6" ht="12.75">
      <c r="A28" s="202"/>
      <c r="B28" s="203"/>
      <c r="C28" s="202"/>
      <c r="D28" s="202"/>
      <c r="E28" s="202"/>
      <c r="F28" s="202"/>
    </row>
    <row r="32" ht="12.75">
      <c r="A32" s="96" t="s">
        <v>103</v>
      </c>
    </row>
    <row r="33" ht="12.75">
      <c r="A33" s="96" t="s">
        <v>104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workbookViewId="0" topLeftCell="A23">
      <selection activeCell="F45" sqref="F45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FOURTH QUARTER</v>
      </c>
    </row>
    <row r="3" ht="15">
      <c r="A3" s="2"/>
    </row>
    <row r="4" ht="15">
      <c r="A4" s="2" t="s">
        <v>106</v>
      </c>
    </row>
    <row r="5" ht="15">
      <c r="A5" s="2" t="s">
        <v>132</v>
      </c>
    </row>
    <row r="7" spans="3:5" ht="33.75" customHeight="1">
      <c r="C7" s="8" t="s">
        <v>84</v>
      </c>
      <c r="D7" s="8" t="s">
        <v>84</v>
      </c>
      <c r="E7" s="8" t="s">
        <v>84</v>
      </c>
    </row>
    <row r="8" spans="3:5" ht="15">
      <c r="C8" s="31">
        <f>'Balance Sheet'!C7</f>
        <v>38230</v>
      </c>
      <c r="D8" s="31">
        <f>'Balance Sheet'!D7</f>
        <v>0</v>
      </c>
      <c r="E8" s="31">
        <v>37864</v>
      </c>
    </row>
    <row r="9" spans="3:5" ht="17.25">
      <c r="C9" s="19" t="s">
        <v>110</v>
      </c>
      <c r="D9" s="19" t="s">
        <v>110</v>
      </c>
      <c r="E9" s="19" t="s">
        <v>110</v>
      </c>
    </row>
    <row r="10" spans="1:4" ht="15">
      <c r="A10" s="2" t="s">
        <v>34</v>
      </c>
      <c r="D10" s="9"/>
    </row>
    <row r="11" ht="7.5" customHeight="1">
      <c r="D11" s="9"/>
    </row>
    <row r="12" spans="1:5" ht="13.5">
      <c r="A12" s="3" t="s">
        <v>35</v>
      </c>
      <c r="C12" s="168">
        <f>+'Income Statement'!E18</f>
        <v>833</v>
      </c>
      <c r="D12" s="168" t="s">
        <v>111</v>
      </c>
      <c r="E12" s="169">
        <v>1308</v>
      </c>
    </row>
    <row r="13" spans="3:5" ht="7.5" customHeight="1">
      <c r="C13" s="170"/>
      <c r="D13" s="171"/>
      <c r="E13" s="169"/>
    </row>
    <row r="14" spans="1:5" ht="13.5">
      <c r="A14" s="3" t="s">
        <v>36</v>
      </c>
      <c r="C14" s="170"/>
      <c r="D14" s="172"/>
      <c r="E14" s="169"/>
    </row>
    <row r="15" spans="2:5" ht="13.5">
      <c r="B15" s="3" t="s">
        <v>37</v>
      </c>
      <c r="C15" s="168">
        <v>444</v>
      </c>
      <c r="D15" s="168" t="s">
        <v>112</v>
      </c>
      <c r="E15" s="169">
        <v>400</v>
      </c>
    </row>
    <row r="16" spans="2:5" ht="13.5">
      <c r="B16" s="3" t="s">
        <v>38</v>
      </c>
      <c r="C16" s="173">
        <v>396</v>
      </c>
      <c r="D16" s="173" t="s">
        <v>113</v>
      </c>
      <c r="E16" s="169">
        <v>280</v>
      </c>
    </row>
    <row r="17" spans="2:5" ht="13.5">
      <c r="B17" s="3" t="s">
        <v>45</v>
      </c>
      <c r="C17" s="173">
        <v>-79</v>
      </c>
      <c r="D17" s="174"/>
      <c r="E17" s="169">
        <v>-14</v>
      </c>
    </row>
    <row r="18" spans="2:5" ht="13.5">
      <c r="B18" s="3" t="s">
        <v>85</v>
      </c>
      <c r="C18" s="175">
        <v>0</v>
      </c>
      <c r="D18" s="176"/>
      <c r="E18" s="175">
        <v>0</v>
      </c>
    </row>
    <row r="19" spans="3:5" ht="7.5" customHeight="1">
      <c r="C19" s="170"/>
      <c r="D19" s="171"/>
      <c r="E19" s="172"/>
    </row>
    <row r="20" spans="1:5" ht="15">
      <c r="A20" s="2" t="s">
        <v>39</v>
      </c>
      <c r="C20" s="168">
        <f>SUM(C12:C18)</f>
        <v>1594</v>
      </c>
      <c r="D20" s="172">
        <v>1988</v>
      </c>
      <c r="E20" s="169">
        <f>SUM(E12:E18)</f>
        <v>1974</v>
      </c>
    </row>
    <row r="21" spans="3:5" ht="9.75" customHeight="1">
      <c r="C21" s="170"/>
      <c r="D21" s="171"/>
      <c r="E21" s="169"/>
    </row>
    <row r="22" spans="2:5" ht="13.5">
      <c r="B22" s="3" t="s">
        <v>40</v>
      </c>
      <c r="C22" s="169">
        <f>+'Balance Sheet'!E15-'Balance Sheet'!C15</f>
        <v>414</v>
      </c>
      <c r="D22" s="168">
        <v>-114</v>
      </c>
      <c r="E22" s="169">
        <v>-114</v>
      </c>
    </row>
    <row r="23" spans="2:5" ht="13.5">
      <c r="B23" s="3" t="s">
        <v>41</v>
      </c>
      <c r="C23" s="169">
        <f>'Balance Sheet'!E16+'Balance Sheet'!E18-'Balance Sheet'!C16-'Balance Sheet'!C18</f>
        <v>-716</v>
      </c>
      <c r="D23" s="168">
        <v>-118</v>
      </c>
      <c r="E23" s="169">
        <v>-118</v>
      </c>
    </row>
    <row r="24" spans="2:5" ht="13.5">
      <c r="B24" s="3" t="s">
        <v>42</v>
      </c>
      <c r="C24" s="177">
        <v>-340</v>
      </c>
      <c r="D24" s="178">
        <v>-6</v>
      </c>
      <c r="E24" s="177">
        <v>-6</v>
      </c>
    </row>
    <row r="25" spans="1:5" ht="13.5">
      <c r="A25" s="3" t="s">
        <v>136</v>
      </c>
      <c r="C25" s="172">
        <f>SUM(C20+C22+C23+C24)</f>
        <v>952</v>
      </c>
      <c r="D25" s="168" t="s">
        <v>114</v>
      </c>
      <c r="E25" s="169">
        <f>SUM(E20:E24)</f>
        <v>1736</v>
      </c>
    </row>
    <row r="26" spans="1:5" ht="6.75" customHeight="1">
      <c r="A26" s="2"/>
      <c r="C26" s="172"/>
      <c r="D26" s="168"/>
      <c r="E26" s="169"/>
    </row>
    <row r="27" spans="1:5" ht="15">
      <c r="A27" s="2" t="s">
        <v>135</v>
      </c>
      <c r="C27" s="175">
        <v>-26</v>
      </c>
      <c r="D27" s="178"/>
      <c r="E27" s="177">
        <v>0</v>
      </c>
    </row>
    <row r="28" spans="1:5" ht="15">
      <c r="A28" s="2" t="s">
        <v>86</v>
      </c>
      <c r="C28" s="174">
        <f>SUM(C25:C27)</f>
        <v>926</v>
      </c>
      <c r="D28" s="173"/>
      <c r="E28" s="179">
        <f>SUM(E25:E27)</f>
        <v>1736</v>
      </c>
    </row>
    <row r="29" spans="3:5" ht="6.75" customHeight="1">
      <c r="C29" s="172"/>
      <c r="D29" s="171"/>
      <c r="E29" s="169"/>
    </row>
    <row r="30" spans="1:5" ht="15">
      <c r="A30" s="2" t="s">
        <v>43</v>
      </c>
      <c r="C30" s="180"/>
      <c r="D30" s="171"/>
      <c r="E30" s="169"/>
    </row>
    <row r="31" spans="3:5" ht="7.5" customHeight="1">
      <c r="C31" s="180"/>
      <c r="D31" s="171"/>
      <c r="E31" s="169"/>
    </row>
    <row r="32" spans="1:5" ht="13.5">
      <c r="A32" s="3" t="s">
        <v>109</v>
      </c>
      <c r="C32" s="169">
        <v>79</v>
      </c>
      <c r="D32" s="168">
        <v>-1819</v>
      </c>
      <c r="E32" s="169">
        <v>14</v>
      </c>
    </row>
    <row r="33" spans="1:5" ht="13.5">
      <c r="A33" s="3" t="s">
        <v>44</v>
      </c>
      <c r="C33" s="169">
        <f>-26</f>
        <v>-26</v>
      </c>
      <c r="D33" s="168"/>
      <c r="E33" s="169">
        <v>-1819</v>
      </c>
    </row>
    <row r="34" spans="1:5" ht="13.5">
      <c r="A34" s="3" t="s">
        <v>124</v>
      </c>
      <c r="C34" s="169">
        <v>-1820</v>
      </c>
      <c r="D34" s="168"/>
      <c r="E34" s="169">
        <v>0</v>
      </c>
    </row>
    <row r="35" spans="1:5" ht="13.5">
      <c r="A35" s="3" t="s">
        <v>87</v>
      </c>
      <c r="C35" s="169">
        <v>0</v>
      </c>
      <c r="D35" s="170">
        <v>0</v>
      </c>
      <c r="E35" s="169">
        <v>0</v>
      </c>
    </row>
    <row r="36" spans="3:5" ht="7.5" customHeight="1">
      <c r="C36" s="169"/>
      <c r="D36" s="170"/>
      <c r="E36" s="169"/>
    </row>
    <row r="37" spans="1:5" ht="13.5">
      <c r="A37" s="3" t="s">
        <v>46</v>
      </c>
      <c r="C37" s="181">
        <f>SUM(C32:C35)</f>
        <v>-1767</v>
      </c>
      <c r="D37" s="182">
        <v>-1819</v>
      </c>
      <c r="E37" s="181">
        <f>SUM(E32:E35)</f>
        <v>-1805</v>
      </c>
    </row>
    <row r="38" spans="3:5" ht="13.5">
      <c r="C38" s="169"/>
      <c r="D38" s="171"/>
      <c r="E38" s="169"/>
    </row>
    <row r="39" spans="1:5" ht="15">
      <c r="A39" s="2" t="s">
        <v>47</v>
      </c>
      <c r="C39" s="169"/>
      <c r="D39" s="171"/>
      <c r="E39" s="169"/>
    </row>
    <row r="40" spans="3:5" ht="7.5" customHeight="1">
      <c r="C40" s="169"/>
      <c r="D40" s="171"/>
      <c r="E40" s="169"/>
    </row>
    <row r="41" spans="1:5" ht="13.5">
      <c r="A41" s="3" t="s">
        <v>108</v>
      </c>
      <c r="C41" s="169">
        <v>0</v>
      </c>
      <c r="D41" s="168" t="s">
        <v>115</v>
      </c>
      <c r="E41" s="169">
        <v>6429</v>
      </c>
    </row>
    <row r="42" spans="1:5" ht="13.5">
      <c r="A42" s="3" t="s">
        <v>48</v>
      </c>
      <c r="C42" s="169">
        <v>-80</v>
      </c>
      <c r="D42" s="168">
        <v>-379</v>
      </c>
      <c r="E42" s="169">
        <v>-379</v>
      </c>
    </row>
    <row r="43" spans="3:5" ht="7.5" customHeight="1">
      <c r="C43" s="169"/>
      <c r="D43" s="171"/>
      <c r="E43" s="169"/>
    </row>
    <row r="44" spans="1:5" ht="13.5">
      <c r="A44" s="3" t="s">
        <v>137</v>
      </c>
      <c r="C44" s="181">
        <f>SUM(C41:C42)</f>
        <v>-80</v>
      </c>
      <c r="D44" s="182" t="s">
        <v>116</v>
      </c>
      <c r="E44" s="181">
        <f>SUM(E41:E43)</f>
        <v>6050</v>
      </c>
    </row>
    <row r="45" spans="3:5" ht="13.5">
      <c r="C45" s="169"/>
      <c r="D45" s="171"/>
      <c r="E45" s="169"/>
    </row>
    <row r="46" spans="1:5" ht="13.5">
      <c r="A46" s="3" t="s">
        <v>49</v>
      </c>
      <c r="C46" s="169">
        <f>+C28+C37+C44</f>
        <v>-921</v>
      </c>
      <c r="D46" s="168" t="s">
        <v>117</v>
      </c>
      <c r="E46" s="169">
        <f>SUM(E28+E37+E44)</f>
        <v>5981</v>
      </c>
    </row>
    <row r="47" spans="1:5" ht="13.5">
      <c r="A47" s="3" t="s">
        <v>50</v>
      </c>
      <c r="C47" s="177">
        <f>+'Balance Sheet'!E17</f>
        <v>5984</v>
      </c>
      <c r="D47" s="168" t="s">
        <v>118</v>
      </c>
      <c r="E47" s="169">
        <v>3</v>
      </c>
    </row>
    <row r="48" spans="1:5" s="2" customFormat="1" ht="15.75" thickBot="1">
      <c r="A48" s="2" t="s">
        <v>51</v>
      </c>
      <c r="C48" s="183">
        <f>SUM(C46:C47)</f>
        <v>5063</v>
      </c>
      <c r="D48" s="184" t="s">
        <v>119</v>
      </c>
      <c r="E48" s="185">
        <f>SUM(E46:E47)</f>
        <v>5984</v>
      </c>
    </row>
    <row r="49" spans="3:5" ht="14.25" thickTop="1">
      <c r="C49" s="172"/>
      <c r="D49" s="171"/>
      <c r="E49" s="180"/>
    </row>
    <row r="50" spans="1:5" ht="15">
      <c r="A50" s="2" t="s">
        <v>88</v>
      </c>
      <c r="C50" s="180"/>
      <c r="D50" s="171"/>
      <c r="E50" s="180"/>
    </row>
    <row r="51" spans="3:5" ht="7.5" customHeight="1">
      <c r="C51" s="180"/>
      <c r="D51" s="171"/>
      <c r="E51" s="180"/>
    </row>
    <row r="52" spans="1:5" ht="14.25" thickBot="1">
      <c r="A52" s="3" t="s">
        <v>89</v>
      </c>
      <c r="C52" s="186">
        <f>+'Balance Sheet'!C17</f>
        <v>5063</v>
      </c>
      <c r="D52" s="168" t="s">
        <v>120</v>
      </c>
      <c r="E52" s="186">
        <f>E48</f>
        <v>5984</v>
      </c>
    </row>
    <row r="53" spans="3:5" s="2" customFormat="1" ht="16.5" thickBot="1" thickTop="1">
      <c r="C53" s="18"/>
      <c r="D53" s="16" t="s">
        <v>119</v>
      </c>
      <c r="E53" s="17"/>
    </row>
    <row r="54" spans="1:4" ht="14.25" thickTop="1">
      <c r="A54" s="5"/>
      <c r="D54" s="14"/>
    </row>
    <row r="55" spans="1:5" ht="12.75" customHeight="1">
      <c r="A55" s="204" t="s">
        <v>105</v>
      </c>
      <c r="B55" s="204"/>
      <c r="C55" s="204"/>
      <c r="D55" s="205"/>
      <c r="E55" s="205"/>
    </row>
    <row r="56" spans="1:5" ht="12.75" customHeight="1">
      <c r="A56" s="204"/>
      <c r="B56" s="204"/>
      <c r="C56" s="204"/>
      <c r="D56" s="205"/>
      <c r="E56" s="205"/>
    </row>
    <row r="57" spans="1:5" ht="13.5">
      <c r="A57" s="204"/>
      <c r="B57" s="204"/>
      <c r="C57" s="204"/>
      <c r="D57" s="205"/>
      <c r="E57" s="205"/>
    </row>
  </sheetData>
  <mergeCells count="1">
    <mergeCell ref="A55:E57"/>
  </mergeCells>
  <printOptions horizontalCentered="1"/>
  <pageMargins left="0.8" right="0.25" top="0.5" bottom="0.5" header="0.25" footer="0.25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C17" sqref="C17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133</v>
      </c>
    </row>
    <row r="2" ht="16.5">
      <c r="A2" s="20" t="str">
        <f>'Summary of Key Info'!A2</f>
        <v>QUARTERLY REPORT - FOURTH QUARTER</v>
      </c>
    </row>
    <row r="4" ht="15">
      <c r="A4" s="2" t="s">
        <v>131</v>
      </c>
    </row>
    <row r="5" ht="15">
      <c r="A5" s="2" t="s">
        <v>128</v>
      </c>
    </row>
    <row r="6" ht="15">
      <c r="A6" s="2"/>
    </row>
    <row r="7" ht="7.5" customHeight="1"/>
    <row r="8" spans="2:8" s="7" customFormat="1" ht="27">
      <c r="B8" s="22" t="s">
        <v>52</v>
      </c>
      <c r="C8" s="22"/>
      <c r="D8" s="22" t="s">
        <v>53</v>
      </c>
      <c r="E8" s="22"/>
      <c r="F8" s="23" t="s">
        <v>54</v>
      </c>
      <c r="H8" s="23" t="s">
        <v>100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101</v>
      </c>
      <c r="B11" s="9">
        <v>10000</v>
      </c>
      <c r="C11" s="9"/>
      <c r="D11" s="9">
        <v>2032</v>
      </c>
      <c r="E11" s="9"/>
      <c r="F11" s="27">
        <v>1489</v>
      </c>
      <c r="G11" s="9"/>
      <c r="H11" s="9">
        <f>SUM(B11:F11)</f>
        <v>13521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55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56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57</v>
      </c>
      <c r="B15" s="9">
        <v>0</v>
      </c>
      <c r="C15" s="9"/>
      <c r="D15" s="9">
        <v>0</v>
      </c>
      <c r="E15" s="9"/>
      <c r="F15" s="27">
        <f>'Income Statement'!E20</f>
        <v>807</v>
      </c>
      <c r="G15" s="9"/>
      <c r="H15" s="9">
        <f>SUM(B15:F15)</f>
        <v>807</v>
      </c>
      <c r="I15" s="3"/>
      <c r="J15" s="3"/>
    </row>
    <row r="16" spans="1:10" s="12" customFormat="1" ht="13.5">
      <c r="A16" s="3" t="s">
        <v>58</v>
      </c>
      <c r="B16" s="9">
        <v>0</v>
      </c>
      <c r="C16" s="9"/>
      <c r="D16" s="9">
        <v>0</v>
      </c>
      <c r="E16" s="9"/>
      <c r="F16" s="27" t="s">
        <v>134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.75" thickBot="1">
      <c r="A18" s="2" t="s">
        <v>129</v>
      </c>
      <c r="B18" s="29">
        <f>SUM(B11:B17)</f>
        <v>10000</v>
      </c>
      <c r="C18" s="30"/>
      <c r="D18" s="29">
        <f>SUM(D11:D17)</f>
        <v>2032</v>
      </c>
      <c r="E18" s="30"/>
      <c r="F18" s="29">
        <f>SUM(F11:F17)</f>
        <v>2296</v>
      </c>
      <c r="G18" s="30"/>
      <c r="H18" s="29">
        <f>SUM(H11:H16)</f>
        <v>14328</v>
      </c>
      <c r="I18" s="2"/>
      <c r="J18" s="2"/>
    </row>
    <row r="19" spans="2:6" ht="14.25" thickTop="1">
      <c r="B19" s="10"/>
      <c r="C19" s="10"/>
      <c r="D19" s="10"/>
      <c r="E19" s="10"/>
      <c r="F19" s="10"/>
    </row>
    <row r="20" spans="1:8" ht="13.5">
      <c r="A20" s="5"/>
      <c r="B20" s="11"/>
      <c r="C20" s="11"/>
      <c r="D20" s="11"/>
      <c r="E20" s="11"/>
      <c r="F20" s="6"/>
      <c r="G20" s="11"/>
      <c r="H20" s="6"/>
    </row>
    <row r="21" spans="1:8" ht="15" customHeight="1">
      <c r="A21" s="5"/>
      <c r="B21" s="11"/>
      <c r="C21" s="11"/>
      <c r="D21" s="11"/>
      <c r="E21" s="11"/>
      <c r="F21" s="6"/>
      <c r="G21" s="11"/>
      <c r="H21" s="6"/>
    </row>
    <row r="24" spans="1:8" ht="49.5" customHeight="1">
      <c r="A24" s="206" t="s">
        <v>121</v>
      </c>
      <c r="B24" s="207"/>
      <c r="C24" s="207"/>
      <c r="D24" s="207"/>
      <c r="E24" s="207"/>
      <c r="F24" s="207"/>
      <c r="G24" s="207"/>
      <c r="H24" s="207"/>
    </row>
    <row r="25" spans="1:8" ht="19.5" customHeight="1">
      <c r="A25" s="24"/>
      <c r="B25" s="24"/>
      <c r="C25" s="24"/>
      <c r="D25" s="24"/>
      <c r="E25" s="24"/>
      <c r="F25" s="24"/>
      <c r="G25" s="24"/>
      <c r="H25" s="24"/>
    </row>
  </sheetData>
  <mergeCells count="1">
    <mergeCell ref="A24:H24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Chua</cp:lastModifiedBy>
  <cp:lastPrinted>2004-10-26T01:34:22Z</cp:lastPrinted>
  <dcterms:created xsi:type="dcterms:W3CDTF">2004-01-05T07:41:54Z</dcterms:created>
  <dcterms:modified xsi:type="dcterms:W3CDTF">2004-10-26T01:37:29Z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-913674817</vt:i4>
  </property>
  <property fmtid="{D5CDD505-2E9C-101B-9397-08002B2CF9AE}" pid="3" name="_EmailSubject">
    <vt:lpwstr>4th Qtr Report</vt:lpwstr>
  </property>
  <property fmtid="{D5CDD505-2E9C-101B-9397-08002B2CF9AE}" pid="4" name="_AuthorEmail">
    <vt:lpwstr>mtding@cybertowers.net</vt:lpwstr>
  </property>
  <property fmtid="{D5CDD505-2E9C-101B-9397-08002B2CF9AE}" pid="5" name="_AuthorEmailDisplayName">
    <vt:lpwstr>MT Ding</vt:lpwstr>
  </property>
</Properties>
</file>